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 activeTab="4"/>
  </bookViews>
  <sheets>
    <sheet name="1кв" sheetId="26" r:id="rId1"/>
    <sheet name="2кв" sheetId="28" r:id="rId2"/>
    <sheet name="3кв" sheetId="29" r:id="rId3"/>
    <sheet name="4кв" sheetId="30" r:id="rId4"/>
    <sheet name="отчет" sheetId="27" r:id="rId5"/>
  </sheets>
  <definedNames>
    <definedName name="_xlnm.Print_Area" localSheetId="0">'1кв'!$A$1:$E$50</definedName>
    <definedName name="_xlnm.Print_Area" localSheetId="1">'2кв'!$A$1:$E$48</definedName>
    <definedName name="_xlnm.Print_Area" localSheetId="2">'3кв'!$A$1:$E$50</definedName>
    <definedName name="_xlnm.Print_Area" localSheetId="3">'4кв'!$A$1:$E$48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C15" i="27" l="1"/>
  <c r="C14" i="27"/>
  <c r="C18" i="27"/>
  <c r="C17" i="27"/>
  <c r="C12" i="27"/>
  <c r="C13" i="27"/>
  <c r="C11" i="27"/>
  <c r="C8" i="27"/>
  <c r="C6" i="27"/>
  <c r="B44" i="30"/>
  <c r="E23" i="30"/>
  <c r="E22" i="30"/>
  <c r="E26" i="30" l="1"/>
  <c r="B47" i="30" s="1"/>
  <c r="B48" i="30"/>
  <c r="E28" i="29"/>
  <c r="E26" i="29"/>
  <c r="B46" i="29" l="1"/>
  <c r="E23" i="29"/>
  <c r="E22" i="29"/>
  <c r="B49" i="29" l="1"/>
  <c r="B50" i="29" s="1"/>
  <c r="E26" i="28"/>
  <c r="B44" i="28"/>
  <c r="E23" i="28"/>
  <c r="E22" i="28"/>
  <c r="B47" i="28" s="1"/>
  <c r="B48" i="28" s="1"/>
  <c r="E28" i="26" l="1"/>
  <c r="E26" i="26"/>
  <c r="C9" i="27" l="1"/>
  <c r="C26" i="27"/>
  <c r="E23" i="26"/>
  <c r="E22" i="26"/>
  <c r="B49" i="26" l="1"/>
  <c r="C20" i="27"/>
  <c r="C21" i="27" s="1"/>
  <c r="B50" i="26" l="1"/>
</calcChain>
</file>

<file path=xl/sharedStrings.xml><?xml version="1.0" encoding="utf-8"?>
<sst xmlns="http://schemas.openxmlformats.org/spreadsheetml/2006/main" count="257" uniqueCount="99">
  <si>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</si>
  <si>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</si>
  <si>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</si>
  <si>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</si>
  <si>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</si>
  <si>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</si>
  <si>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</si>
  <si>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</si>
  <si>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</si>
  <si>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</si>
  <si>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</si>
  <si>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</si>
  <si>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</si>
  <si>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</si>
  <si>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</si>
  <si>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</si>
  <si>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</si>
  <si>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</si>
  <si>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</si>
  <si>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</si>
  <si>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</si>
  <si>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</si>
  <si>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</si>
  <si>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</si>
  <si>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Крупской, д. 42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</si>
  <si>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</si>
  <si>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Стоимость материалов</t>
  </si>
  <si>
    <t>Итого: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</si>
  <si>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</si>
  <si>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</si>
  <si>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</si>
  <si>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№43  от   01.06.2013 г.</t>
    </r>
  </si>
  <si>
    <t>Общая площадь квартир - 318,2м2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</si>
  <si>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</si>
  <si>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</si>
  <si>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</si>
  <si>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</si>
  <si>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</si>
  <si>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</si>
  <si>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руб.</t>
  </si>
  <si>
    <t xml:space="preserve">Услуги по содержанию многоквартирного дома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</si>
  <si>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29.05.2022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</si>
  <si>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Курочка Т.Е.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</si>
  <si>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Курочка Татьяны Евгеньевны</t>
    </r>
  </si>
  <si>
    <t>за 1 квартал 2023 года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</si>
  <si>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</si>
  <si>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</si>
  <si>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</si>
  <si>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</si>
  <si>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</si>
  <si>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</si>
  <si>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</si>
  <si>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</si>
  <si>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</si>
  <si>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</si>
  <si>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</si>
  <si>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</si>
  <si>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Справочно: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</si>
  <si>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</si>
  <si>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</si>
  <si>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</si>
  <si>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</si>
  <si>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 Крупской, д. 42</t>
  </si>
  <si>
    <t>ч/ч</t>
  </si>
  <si>
    <t>март</t>
  </si>
  <si>
    <t>Непредвиденные работы 12 ч/ч</t>
  </si>
  <si>
    <t>31.03.2024 г.</t>
  </si>
  <si>
    <t>Ремонт ворот (сварка)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</si>
  <si>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</si>
  <si>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</si>
  <si>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четырнадцать тысяч двести тридцать четыре рубля 88 копеек.</t>
  </si>
  <si>
    <t>Предъявлено населению 21860,34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</si>
  <si>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</si>
  <si>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</si>
  <si>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</si>
  <si>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двенадцать тысяч девятьсот пятьдесят три рубля 46 копеек.</t>
  </si>
  <si>
    <t>за 3 квартал 2024 года</t>
  </si>
  <si>
    <t>30.09.2024 г.</t>
  </si>
  <si>
    <t>3 квартал</t>
  </si>
  <si>
    <t>Изготовление и монтаж шведской стенки (смета)</t>
  </si>
  <si>
    <t>август</t>
  </si>
  <si>
    <t>Опиловка деревьев (кв.5)</t>
  </si>
  <si>
    <t xml:space="preserve">           2. Всего за период с "01" 07 2024 г. по "30" 09 2024 г. выполнено работ (оказано услуг) на общую сумму тридцать две тысячи двести сорок два рубля 56 копеек.</t>
  </si>
  <si>
    <t>Предъявлено населению 23483,16</t>
  </si>
  <si>
    <t>за 4 квартал 2024 года</t>
  </si>
  <si>
    <t>31.12.2024 г.</t>
  </si>
  <si>
    <t>4 квартал</t>
  </si>
  <si>
    <t xml:space="preserve">           2. Всего за период с "01" 10 2024 г. по "31" 12 2024 г. выполнено работ (оказано услуг) на общую сумму тринадцать тысяч семьсот восемьдесят шесть рублей 51 копейка.</t>
  </si>
  <si>
    <t>Оплачено, руб</t>
  </si>
  <si>
    <t>Предъявлено населению 23 483,16</t>
  </si>
  <si>
    <t>НА ЛИЦЕВОМ СЧЕТЕ  за  период  с 01.01.2024 г. по 31.12.2024 г.</t>
  </si>
  <si>
    <t>Начислено всего 90687,0</t>
  </si>
  <si>
    <t>Задолженность населения по оплате на 01.01.2025г.</t>
  </si>
  <si>
    <t>Остаток средств на 01.01.2025</t>
  </si>
  <si>
    <t>Отчет за 2024 год.</t>
  </si>
  <si>
    <t>Перечень предлагаемых работ на 2025  год.</t>
  </si>
  <si>
    <t>Предложение по структуре тарифа на 2025 год.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</si>
  <si>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</si>
  <si>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Изготовление и монтаж шведской стенки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</si>
</sst>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5" fillId="0" borderId="0"/>
    <xf numFmtId="0" fontId="16" fillId="0" borderId="0"/>
    <xf numFmtId="0" fontId="17" fillId="0" borderId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164" fontId="8" fillId="0" borderId="0" xfId="0" applyNumberFormat="1" applyFont="1"/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8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14" fillId="0" borderId="1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/>
    <xf numFmtId="166" fontId="7" fillId="0" borderId="1" xfId="1" applyNumberFormat="1" applyFont="1" applyBorder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166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20" fillId="0" borderId="0" xfId="0" applyNumberFormat="1" applyFont="1"/>
    <xf numFmtId="0" fontId="3" fillId="2" borderId="1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19" zoomScaleSheetLayoutView="100" workbookViewId="0">
      <selection activeCell="A25" sqref="A25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5.42578125" style="2" customWidth="1"/>
    <col min="6" max="7" width="9.140625" style="2"/>
    <col min="8" max="8" width="17.140625" style="2" customWidth="1"/>
    <col min="9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0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44</v>
      </c>
      <c r="B3" s="83"/>
      <c r="C3" s="83"/>
      <c r="D3" s="83"/>
      <c r="E3" s="83"/>
    </row>
    <row r="4" spans="1:5" s="1" customFormat="1" ht="15.6" customHeight="1" x14ac:dyDescent="0.25">
      <c r="A4" s="22" t="s">
        <v>13</v>
      </c>
      <c r="B4" s="4"/>
      <c r="C4" s="4"/>
      <c r="D4" s="48"/>
      <c r="E4" s="32" t="s">
        <v>66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4" t="s">
        <v>24</v>
      </c>
      <c r="B7" s="84"/>
      <c r="C7" s="84"/>
      <c r="D7" s="84"/>
      <c r="E7" s="84"/>
    </row>
    <row r="8" spans="1:5" x14ac:dyDescent="0.25">
      <c r="A8" s="76" t="s">
        <v>1</v>
      </c>
      <c r="B8" s="76"/>
      <c r="C8" s="76"/>
      <c r="D8" s="76"/>
      <c r="E8" s="76"/>
    </row>
    <row r="9" spans="1:5" x14ac:dyDescent="0.25">
      <c r="A9" s="72" t="s">
        <v>43</v>
      </c>
      <c r="B9" s="72"/>
      <c r="C9" s="72"/>
      <c r="D9" s="72"/>
      <c r="E9" s="72"/>
    </row>
    <row r="10" spans="1:5" ht="28.5" customHeight="1" x14ac:dyDescent="0.25">
      <c r="A10" s="77" t="s">
        <v>14</v>
      </c>
      <c r="B10" s="78"/>
      <c r="C10" s="78"/>
      <c r="D10" s="78"/>
      <c r="E10" s="78"/>
    </row>
    <row r="11" spans="1:5" ht="30.75" customHeight="1" x14ac:dyDescent="0.25">
      <c r="A11" s="72" t="s">
        <v>41</v>
      </c>
      <c r="B11" s="72"/>
      <c r="C11" s="72"/>
      <c r="D11" s="72"/>
      <c r="E11" s="72"/>
    </row>
    <row r="12" spans="1:5" x14ac:dyDescent="0.25">
      <c r="A12" s="76" t="s">
        <v>15</v>
      </c>
      <c r="B12" s="79"/>
      <c r="C12" s="79"/>
      <c r="D12" s="79"/>
      <c r="E12" s="79"/>
    </row>
    <row r="13" spans="1:5" x14ac:dyDescent="0.25">
      <c r="A13" s="72" t="s">
        <v>22</v>
      </c>
      <c r="B13" s="72"/>
      <c r="C13" s="72"/>
      <c r="D13" s="72"/>
      <c r="E13" s="72"/>
    </row>
    <row r="14" spans="1:5" x14ac:dyDescent="0.25">
      <c r="A14" s="76" t="s">
        <v>2</v>
      </c>
      <c r="B14" s="79"/>
      <c r="C14" s="79"/>
      <c r="D14" s="79"/>
      <c r="E14" s="79"/>
    </row>
    <row r="15" spans="1:5" x14ac:dyDescent="0.25">
      <c r="A15" s="72" t="s">
        <v>45</v>
      </c>
      <c r="B15" s="72"/>
      <c r="C15" s="72"/>
      <c r="D15" s="72"/>
      <c r="E15" s="72"/>
    </row>
    <row r="16" spans="1:5" x14ac:dyDescent="0.25">
      <c r="A16" s="76" t="s">
        <v>16</v>
      </c>
      <c r="B16" s="79"/>
      <c r="C16" s="79"/>
      <c r="D16" s="79"/>
      <c r="E16" s="79"/>
    </row>
    <row r="17" spans="1:8" ht="30.75" customHeight="1" x14ac:dyDescent="0.25">
      <c r="A17" s="72" t="s">
        <v>17</v>
      </c>
      <c r="B17" s="72"/>
      <c r="C17" s="72"/>
      <c r="D17" s="72"/>
      <c r="E17" s="72"/>
    </row>
    <row r="18" spans="1:8" ht="60.75" customHeight="1" x14ac:dyDescent="0.25">
      <c r="A18" s="72" t="s">
        <v>31</v>
      </c>
      <c r="B18" s="72"/>
      <c r="C18" s="72"/>
      <c r="D18" s="72"/>
      <c r="E18" s="72"/>
    </row>
    <row r="19" spans="1:8" ht="30.75" customHeight="1" x14ac:dyDescent="0.25">
      <c r="A19" s="70" t="s">
        <v>25</v>
      </c>
      <c r="B19" s="70"/>
      <c r="C19" s="70"/>
      <c r="D19" s="70"/>
      <c r="E19" s="70"/>
    </row>
    <row r="20" spans="1:8" x14ac:dyDescent="0.25">
      <c r="A20" s="70"/>
      <c r="B20" s="70"/>
      <c r="C20" s="70"/>
      <c r="D20" s="70"/>
      <c r="E20" s="70"/>
      <c r="F20" s="2">
        <v>318.2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40</v>
      </c>
      <c r="B22" s="9" t="s">
        <v>37</v>
      </c>
      <c r="C22" s="3" t="s">
        <v>4</v>
      </c>
      <c r="D22" s="3">
        <v>9</v>
      </c>
      <c r="E22" s="8">
        <f>D22*F20*G20</f>
        <v>8591.4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D23*F20*G20</f>
        <v>4162.0560000000005</v>
      </c>
    </row>
    <row r="24" spans="1:8" x14ac:dyDescent="0.25">
      <c r="A24" s="24" t="s">
        <v>26</v>
      </c>
      <c r="B24" s="9" t="s">
        <v>30</v>
      </c>
      <c r="C24" s="25" t="s">
        <v>39</v>
      </c>
      <c r="D24" s="25"/>
      <c r="E24" s="26">
        <v>0</v>
      </c>
    </row>
    <row r="25" spans="1:8" s="57" customFormat="1" ht="60" x14ac:dyDescent="0.25">
      <c r="A25" s="53" t="s">
        <v>68</v>
      </c>
      <c r="B25" s="54" t="s">
        <v>69</v>
      </c>
      <c r="C25" s="55" t="s">
        <v>39</v>
      </c>
      <c r="D25" s="55"/>
      <c r="E25" s="56">
        <v>-79</v>
      </c>
    </row>
    <row r="26" spans="1:8" x14ac:dyDescent="0.25">
      <c r="A26" s="27" t="s">
        <v>67</v>
      </c>
      <c r="B26" s="9" t="s">
        <v>64</v>
      </c>
      <c r="C26" s="25" t="s">
        <v>63</v>
      </c>
      <c r="D26" s="25">
        <v>6</v>
      </c>
      <c r="E26" s="26">
        <f>D26*260.07</f>
        <v>1560.42</v>
      </c>
    </row>
    <row r="27" spans="1:8" x14ac:dyDescent="0.25">
      <c r="A27" s="27"/>
      <c r="B27" s="9"/>
      <c r="C27" s="25"/>
      <c r="D27" s="3"/>
      <c r="E27" s="8"/>
    </row>
    <row r="28" spans="1:8" s="14" customFormat="1" ht="14.25" x14ac:dyDescent="0.2">
      <c r="A28" s="10" t="s">
        <v>27</v>
      </c>
      <c r="B28" s="11"/>
      <c r="C28" s="12"/>
      <c r="D28" s="12"/>
      <c r="E28" s="13">
        <f>SUM(E22:E27)</f>
        <v>14234.876</v>
      </c>
    </row>
    <row r="30" spans="1:8" ht="31.5" customHeight="1" x14ac:dyDescent="0.25">
      <c r="A30" s="71" t="s">
        <v>70</v>
      </c>
      <c r="B30" s="71"/>
      <c r="C30" s="71"/>
      <c r="D30" s="71"/>
      <c r="E30" s="71"/>
    </row>
    <row r="31" spans="1:8" ht="30" customHeight="1" x14ac:dyDescent="0.25">
      <c r="A31" s="72" t="s">
        <v>21</v>
      </c>
      <c r="B31" s="72"/>
      <c r="C31" s="72"/>
      <c r="D31" s="72"/>
      <c r="E31" s="72"/>
    </row>
    <row r="32" spans="1:8" x14ac:dyDescent="0.25">
      <c r="A32" s="72" t="s">
        <v>20</v>
      </c>
      <c r="B32" s="72"/>
      <c r="C32" s="72"/>
      <c r="D32" s="72"/>
      <c r="E32" s="72"/>
      <c r="F32" s="14"/>
      <c r="G32" s="14"/>
      <c r="H32" s="15"/>
    </row>
    <row r="33" spans="1:5" ht="31.5" customHeight="1" x14ac:dyDescent="0.25">
      <c r="A33" s="72" t="s">
        <v>28</v>
      </c>
      <c r="B33" s="72"/>
      <c r="C33" s="72"/>
      <c r="D33" s="72"/>
      <c r="E33" s="72"/>
    </row>
    <row r="34" spans="1:5" x14ac:dyDescent="0.25">
      <c r="A34" s="72" t="s">
        <v>18</v>
      </c>
      <c r="B34" s="72"/>
      <c r="C34" s="72"/>
      <c r="D34" s="72"/>
      <c r="E34" s="72"/>
    </row>
    <row r="35" spans="1:5" x14ac:dyDescent="0.25">
      <c r="A35" s="28"/>
      <c r="B35" s="28"/>
      <c r="C35" s="28"/>
      <c r="D35" s="28"/>
      <c r="E35" s="28"/>
    </row>
    <row r="36" spans="1:5" x14ac:dyDescent="0.25">
      <c r="A36" s="73" t="s">
        <v>5</v>
      </c>
      <c r="B36" s="73"/>
      <c r="C36" s="73"/>
      <c r="D36" s="73"/>
      <c r="E36" s="73"/>
    </row>
    <row r="37" spans="1:5" x14ac:dyDescent="0.25">
      <c r="A37" s="72" t="s">
        <v>18</v>
      </c>
      <c r="B37" s="72"/>
      <c r="C37" s="72"/>
      <c r="D37" s="72"/>
      <c r="E37" s="72"/>
    </row>
    <row r="38" spans="1:5" x14ac:dyDescent="0.25">
      <c r="A38" s="74" t="s">
        <v>46</v>
      </c>
      <c r="B38" s="74"/>
      <c r="C38" s="74"/>
      <c r="D38" s="74"/>
      <c r="E38" s="5"/>
    </row>
    <row r="39" spans="1:5" x14ac:dyDescent="0.25">
      <c r="B39" s="69" t="s">
        <v>19</v>
      </c>
      <c r="C39" s="69"/>
      <c r="D39" s="69"/>
      <c r="E39" s="6" t="s">
        <v>6</v>
      </c>
    </row>
    <row r="40" spans="1:5" x14ac:dyDescent="0.25">
      <c r="A40" s="30"/>
      <c r="B40" s="30"/>
      <c r="C40" s="30"/>
      <c r="D40" s="30"/>
      <c r="E40" s="30"/>
    </row>
    <row r="41" spans="1:5" x14ac:dyDescent="0.25">
      <c r="A41" s="75" t="s">
        <v>42</v>
      </c>
      <c r="B41" s="75"/>
      <c r="C41" s="75"/>
      <c r="D41" s="75"/>
      <c r="E41" s="5"/>
    </row>
    <row r="42" spans="1:5" x14ac:dyDescent="0.25">
      <c r="B42" s="69" t="s">
        <v>19</v>
      </c>
      <c r="C42" s="69"/>
      <c r="D42" s="69"/>
      <c r="E42" s="6" t="s">
        <v>6</v>
      </c>
    </row>
    <row r="44" spans="1:5" x14ac:dyDescent="0.25">
      <c r="A44" s="19" t="s">
        <v>32</v>
      </c>
    </row>
    <row r="45" spans="1:5" x14ac:dyDescent="0.25">
      <c r="A45" s="14" t="s">
        <v>29</v>
      </c>
    </row>
    <row r="46" spans="1:5" x14ac:dyDescent="0.25">
      <c r="A46" s="2" t="s">
        <v>36</v>
      </c>
      <c r="B46" s="16">
        <v>-19562.82</v>
      </c>
    </row>
    <row r="47" spans="1:5" x14ac:dyDescent="0.25">
      <c r="A47" s="20" t="s">
        <v>71</v>
      </c>
      <c r="B47" s="17"/>
    </row>
    <row r="48" spans="1:5" x14ac:dyDescent="0.25">
      <c r="A48" s="2" t="s">
        <v>33</v>
      </c>
      <c r="B48" s="17">
        <v>20985.56</v>
      </c>
    </row>
    <row r="49" spans="1:2" ht="30" x14ac:dyDescent="0.25">
      <c r="A49" s="29" t="s">
        <v>34</v>
      </c>
      <c r="B49" s="17">
        <f>E28</f>
        <v>14234.876</v>
      </c>
    </row>
    <row r="50" spans="1:2" x14ac:dyDescent="0.25">
      <c r="A50" s="18" t="s">
        <v>35</v>
      </c>
      <c r="B50" s="21">
        <f>B46+B48-B49</f>
        <v>-12812.135999999999</v>
      </c>
    </row>
    <row r="52" spans="1:2" x14ac:dyDescent="0.25">
      <c r="B52" s="2">
        <v>-19562.82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30:E30"/>
    <mergeCell ref="A31:E31"/>
    <mergeCell ref="A32:E32"/>
    <mergeCell ref="A33:E33"/>
    <mergeCell ref="A34:E34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SheetLayoutView="100" workbookViewId="0">
      <selection activeCell="B50" sqref="B50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5.42578125" style="2" customWidth="1"/>
    <col min="6" max="7" width="9.140625" style="2"/>
    <col min="8" max="8" width="17.140625" style="2" customWidth="1"/>
    <col min="9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0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72</v>
      </c>
      <c r="B3" s="83"/>
      <c r="C3" s="83"/>
      <c r="D3" s="83"/>
      <c r="E3" s="83"/>
    </row>
    <row r="4" spans="1:5" s="1" customFormat="1" ht="15.6" customHeight="1" x14ac:dyDescent="0.25">
      <c r="A4" s="22" t="s">
        <v>13</v>
      </c>
      <c r="B4" s="4"/>
      <c r="C4" s="4"/>
      <c r="D4" s="48"/>
      <c r="E4" s="32" t="s">
        <v>73</v>
      </c>
    </row>
    <row r="5" spans="1:5" x14ac:dyDescent="0.25">
      <c r="A5" s="52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4" t="s">
        <v>24</v>
      </c>
      <c r="B7" s="84"/>
      <c r="C7" s="84"/>
      <c r="D7" s="84"/>
      <c r="E7" s="84"/>
    </row>
    <row r="8" spans="1:5" x14ac:dyDescent="0.25">
      <c r="A8" s="76" t="s">
        <v>1</v>
      </c>
      <c r="B8" s="76"/>
      <c r="C8" s="76"/>
      <c r="D8" s="76"/>
      <c r="E8" s="76"/>
    </row>
    <row r="9" spans="1:5" x14ac:dyDescent="0.25">
      <c r="A9" s="72" t="s">
        <v>43</v>
      </c>
      <c r="B9" s="72"/>
      <c r="C9" s="72"/>
      <c r="D9" s="72"/>
      <c r="E9" s="72"/>
    </row>
    <row r="10" spans="1:5" ht="28.5" customHeight="1" x14ac:dyDescent="0.25">
      <c r="A10" s="77" t="s">
        <v>14</v>
      </c>
      <c r="B10" s="78"/>
      <c r="C10" s="78"/>
      <c r="D10" s="78"/>
      <c r="E10" s="78"/>
    </row>
    <row r="11" spans="1:5" ht="30.75" customHeight="1" x14ac:dyDescent="0.25">
      <c r="A11" s="72" t="s">
        <v>41</v>
      </c>
      <c r="B11" s="72"/>
      <c r="C11" s="72"/>
      <c r="D11" s="72"/>
      <c r="E11" s="72"/>
    </row>
    <row r="12" spans="1:5" x14ac:dyDescent="0.25">
      <c r="A12" s="76" t="s">
        <v>15</v>
      </c>
      <c r="B12" s="79"/>
      <c r="C12" s="79"/>
      <c r="D12" s="79"/>
      <c r="E12" s="79"/>
    </row>
    <row r="13" spans="1:5" x14ac:dyDescent="0.25">
      <c r="A13" s="72" t="s">
        <v>22</v>
      </c>
      <c r="B13" s="72"/>
      <c r="C13" s="72"/>
      <c r="D13" s="72"/>
      <c r="E13" s="72"/>
    </row>
    <row r="14" spans="1:5" x14ac:dyDescent="0.25">
      <c r="A14" s="76" t="s">
        <v>2</v>
      </c>
      <c r="B14" s="79"/>
      <c r="C14" s="79"/>
      <c r="D14" s="79"/>
      <c r="E14" s="79"/>
    </row>
    <row r="15" spans="1:5" x14ac:dyDescent="0.25">
      <c r="A15" s="72" t="s">
        <v>45</v>
      </c>
      <c r="B15" s="72"/>
      <c r="C15" s="72"/>
      <c r="D15" s="72"/>
      <c r="E15" s="72"/>
    </row>
    <row r="16" spans="1:5" x14ac:dyDescent="0.25">
      <c r="A16" s="76" t="s">
        <v>16</v>
      </c>
      <c r="B16" s="79"/>
      <c r="C16" s="79"/>
      <c r="D16" s="79"/>
      <c r="E16" s="79"/>
    </row>
    <row r="17" spans="1:8" ht="30.75" customHeight="1" x14ac:dyDescent="0.25">
      <c r="A17" s="72" t="s">
        <v>17</v>
      </c>
      <c r="B17" s="72"/>
      <c r="C17" s="72"/>
      <c r="D17" s="72"/>
      <c r="E17" s="72"/>
    </row>
    <row r="18" spans="1:8" ht="60.75" customHeight="1" x14ac:dyDescent="0.25">
      <c r="A18" s="72" t="s">
        <v>31</v>
      </c>
      <c r="B18" s="72"/>
      <c r="C18" s="72"/>
      <c r="D18" s="72"/>
      <c r="E18" s="72"/>
    </row>
    <row r="19" spans="1:8" ht="30.75" customHeight="1" x14ac:dyDescent="0.25">
      <c r="A19" s="70" t="s">
        <v>25</v>
      </c>
      <c r="B19" s="70"/>
      <c r="C19" s="70"/>
      <c r="D19" s="70"/>
      <c r="E19" s="70"/>
    </row>
    <row r="20" spans="1:8" x14ac:dyDescent="0.25">
      <c r="A20" s="70"/>
      <c r="B20" s="70"/>
      <c r="C20" s="70"/>
      <c r="D20" s="70"/>
      <c r="E20" s="70"/>
      <c r="F20" s="2">
        <v>318.2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40</v>
      </c>
      <c r="B22" s="9" t="s">
        <v>37</v>
      </c>
      <c r="C22" s="3" t="s">
        <v>4</v>
      </c>
      <c r="D22" s="3">
        <v>9</v>
      </c>
      <c r="E22" s="8">
        <f>D22*F20*G20</f>
        <v>8591.4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D23*F20*G20</f>
        <v>4162.0560000000005</v>
      </c>
    </row>
    <row r="24" spans="1:8" x14ac:dyDescent="0.25">
      <c r="A24" s="24" t="s">
        <v>26</v>
      </c>
      <c r="B24" s="9" t="s">
        <v>74</v>
      </c>
      <c r="C24" s="25" t="s">
        <v>39</v>
      </c>
      <c r="D24" s="25"/>
      <c r="E24" s="26">
        <v>200</v>
      </c>
    </row>
    <row r="25" spans="1:8" x14ac:dyDescent="0.25">
      <c r="A25" s="27"/>
      <c r="B25" s="9"/>
      <c r="C25" s="25"/>
      <c r="D25" s="3"/>
      <c r="E25" s="8"/>
    </row>
    <row r="26" spans="1:8" s="14" customFormat="1" ht="14.25" x14ac:dyDescent="0.2">
      <c r="A26" s="10" t="s">
        <v>27</v>
      </c>
      <c r="B26" s="11"/>
      <c r="C26" s="12"/>
      <c r="D26" s="12"/>
      <c r="E26" s="13">
        <f>SUM(E22:E25)</f>
        <v>12953.456</v>
      </c>
    </row>
    <row r="28" spans="1:8" ht="31.5" customHeight="1" x14ac:dyDescent="0.25">
      <c r="A28" s="71" t="s">
        <v>75</v>
      </c>
      <c r="B28" s="71"/>
      <c r="C28" s="71"/>
      <c r="D28" s="71"/>
      <c r="E28" s="71"/>
    </row>
    <row r="29" spans="1:8" ht="30" customHeight="1" x14ac:dyDescent="0.25">
      <c r="A29" s="72" t="s">
        <v>21</v>
      </c>
      <c r="B29" s="72"/>
      <c r="C29" s="72"/>
      <c r="D29" s="72"/>
      <c r="E29" s="72"/>
    </row>
    <row r="30" spans="1:8" x14ac:dyDescent="0.25">
      <c r="A30" s="72" t="s">
        <v>20</v>
      </c>
      <c r="B30" s="72"/>
      <c r="C30" s="72"/>
      <c r="D30" s="72"/>
      <c r="E30" s="72"/>
      <c r="F30" s="14"/>
      <c r="G30" s="14"/>
      <c r="H30" s="15"/>
    </row>
    <row r="31" spans="1:8" ht="31.5" customHeight="1" x14ac:dyDescent="0.25">
      <c r="A31" s="72" t="s">
        <v>28</v>
      </c>
      <c r="B31" s="72"/>
      <c r="C31" s="72"/>
      <c r="D31" s="72"/>
      <c r="E31" s="72"/>
    </row>
    <row r="32" spans="1:8" x14ac:dyDescent="0.25">
      <c r="A32" s="72" t="s">
        <v>18</v>
      </c>
      <c r="B32" s="72"/>
      <c r="C32" s="72"/>
      <c r="D32" s="72"/>
      <c r="E32" s="72"/>
    </row>
    <row r="33" spans="1:5" x14ac:dyDescent="0.25">
      <c r="A33" s="49"/>
      <c r="B33" s="49"/>
      <c r="C33" s="49"/>
      <c r="D33" s="49"/>
      <c r="E33" s="49"/>
    </row>
    <row r="34" spans="1:5" x14ac:dyDescent="0.25">
      <c r="A34" s="73" t="s">
        <v>5</v>
      </c>
      <c r="B34" s="73"/>
      <c r="C34" s="73"/>
      <c r="D34" s="73"/>
      <c r="E34" s="73"/>
    </row>
    <row r="35" spans="1:5" x14ac:dyDescent="0.25">
      <c r="A35" s="72" t="s">
        <v>18</v>
      </c>
      <c r="B35" s="72"/>
      <c r="C35" s="72"/>
      <c r="D35" s="72"/>
      <c r="E35" s="72"/>
    </row>
    <row r="36" spans="1:5" x14ac:dyDescent="0.25">
      <c r="A36" s="74" t="s">
        <v>46</v>
      </c>
      <c r="B36" s="74"/>
      <c r="C36" s="74"/>
      <c r="D36" s="74"/>
      <c r="E36" s="5"/>
    </row>
    <row r="37" spans="1:5" x14ac:dyDescent="0.25">
      <c r="B37" s="69" t="s">
        <v>19</v>
      </c>
      <c r="C37" s="69"/>
      <c r="D37" s="69"/>
      <c r="E37" s="6" t="s">
        <v>6</v>
      </c>
    </row>
    <row r="38" spans="1:5" x14ac:dyDescent="0.25">
      <c r="A38" s="51"/>
      <c r="B38" s="51"/>
      <c r="C38" s="51"/>
      <c r="D38" s="51"/>
      <c r="E38" s="51"/>
    </row>
    <row r="39" spans="1:5" x14ac:dyDescent="0.25">
      <c r="A39" s="75" t="s">
        <v>42</v>
      </c>
      <c r="B39" s="75"/>
      <c r="C39" s="75"/>
      <c r="D39" s="75"/>
      <c r="E39" s="5"/>
    </row>
    <row r="40" spans="1:5" x14ac:dyDescent="0.25">
      <c r="B40" s="69" t="s">
        <v>19</v>
      </c>
      <c r="C40" s="69"/>
      <c r="D40" s="69"/>
      <c r="E40" s="6" t="s">
        <v>6</v>
      </c>
    </row>
    <row r="42" spans="1:5" x14ac:dyDescent="0.25">
      <c r="A42" s="19" t="s">
        <v>32</v>
      </c>
    </row>
    <row r="43" spans="1:5" x14ac:dyDescent="0.25">
      <c r="A43" s="14" t="s">
        <v>29</v>
      </c>
    </row>
    <row r="44" spans="1:5" x14ac:dyDescent="0.25">
      <c r="A44" s="2" t="s">
        <v>36</v>
      </c>
      <c r="B44" s="16">
        <f>'1кв'!B50</f>
        <v>-12812.135999999999</v>
      </c>
    </row>
    <row r="45" spans="1:5" x14ac:dyDescent="0.25">
      <c r="A45" s="20" t="s">
        <v>71</v>
      </c>
      <c r="B45" s="17"/>
    </row>
    <row r="46" spans="1:5" x14ac:dyDescent="0.25">
      <c r="A46" s="2" t="s">
        <v>33</v>
      </c>
      <c r="B46" s="17">
        <v>23577.84</v>
      </c>
    </row>
    <row r="47" spans="1:5" ht="30" x14ac:dyDescent="0.25">
      <c r="A47" s="50" t="s">
        <v>34</v>
      </c>
      <c r="B47" s="17">
        <f>E26</f>
        <v>12953.456</v>
      </c>
    </row>
    <row r="48" spans="1:5" x14ac:dyDescent="0.25">
      <c r="A48" s="18" t="s">
        <v>35</v>
      </c>
      <c r="B48" s="21">
        <f>B44+B46-B47</f>
        <v>-2187.7519999999986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2" zoomScaleSheetLayoutView="100" workbookViewId="0">
      <selection activeCell="A25" sqref="A25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5.42578125" style="2" customWidth="1"/>
    <col min="6" max="7" width="9.140625" style="2"/>
    <col min="8" max="8" width="17.140625" style="2" customWidth="1"/>
    <col min="9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0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76</v>
      </c>
      <c r="B3" s="83"/>
      <c r="C3" s="83"/>
      <c r="D3" s="83"/>
      <c r="E3" s="83"/>
    </row>
    <row r="4" spans="1:5" s="1" customFormat="1" ht="15.6" customHeight="1" x14ac:dyDescent="0.25">
      <c r="A4" s="22" t="s">
        <v>13</v>
      </c>
      <c r="B4" s="4"/>
      <c r="C4" s="4"/>
      <c r="D4" s="48"/>
      <c r="E4" s="32" t="s">
        <v>77</v>
      </c>
    </row>
    <row r="5" spans="1:5" x14ac:dyDescent="0.25">
      <c r="A5" s="61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4" t="s">
        <v>24</v>
      </c>
      <c r="B7" s="84"/>
      <c r="C7" s="84"/>
      <c r="D7" s="84"/>
      <c r="E7" s="84"/>
    </row>
    <row r="8" spans="1:5" x14ac:dyDescent="0.25">
      <c r="A8" s="76" t="s">
        <v>1</v>
      </c>
      <c r="B8" s="76"/>
      <c r="C8" s="76"/>
      <c r="D8" s="76"/>
      <c r="E8" s="76"/>
    </row>
    <row r="9" spans="1:5" x14ac:dyDescent="0.25">
      <c r="A9" s="72" t="s">
        <v>43</v>
      </c>
      <c r="B9" s="72"/>
      <c r="C9" s="72"/>
      <c r="D9" s="72"/>
      <c r="E9" s="72"/>
    </row>
    <row r="10" spans="1:5" ht="28.5" customHeight="1" x14ac:dyDescent="0.25">
      <c r="A10" s="77" t="s">
        <v>14</v>
      </c>
      <c r="B10" s="78"/>
      <c r="C10" s="78"/>
      <c r="D10" s="78"/>
      <c r="E10" s="78"/>
    </row>
    <row r="11" spans="1:5" ht="30.75" customHeight="1" x14ac:dyDescent="0.25">
      <c r="A11" s="72" t="s">
        <v>41</v>
      </c>
      <c r="B11" s="72"/>
      <c r="C11" s="72"/>
      <c r="D11" s="72"/>
      <c r="E11" s="72"/>
    </row>
    <row r="12" spans="1:5" x14ac:dyDescent="0.25">
      <c r="A12" s="76" t="s">
        <v>15</v>
      </c>
      <c r="B12" s="79"/>
      <c r="C12" s="79"/>
      <c r="D12" s="79"/>
      <c r="E12" s="79"/>
    </row>
    <row r="13" spans="1:5" x14ac:dyDescent="0.25">
      <c r="A13" s="72" t="s">
        <v>22</v>
      </c>
      <c r="B13" s="72"/>
      <c r="C13" s="72"/>
      <c r="D13" s="72"/>
      <c r="E13" s="72"/>
    </row>
    <row r="14" spans="1:5" x14ac:dyDescent="0.25">
      <c r="A14" s="76" t="s">
        <v>2</v>
      </c>
      <c r="B14" s="79"/>
      <c r="C14" s="79"/>
      <c r="D14" s="79"/>
      <c r="E14" s="79"/>
    </row>
    <row r="15" spans="1:5" x14ac:dyDescent="0.25">
      <c r="A15" s="72" t="s">
        <v>45</v>
      </c>
      <c r="B15" s="72"/>
      <c r="C15" s="72"/>
      <c r="D15" s="72"/>
      <c r="E15" s="72"/>
    </row>
    <row r="16" spans="1:5" x14ac:dyDescent="0.25">
      <c r="A16" s="76" t="s">
        <v>16</v>
      </c>
      <c r="B16" s="79"/>
      <c r="C16" s="79"/>
      <c r="D16" s="79"/>
      <c r="E16" s="79"/>
    </row>
    <row r="17" spans="1:8" ht="30.75" customHeight="1" x14ac:dyDescent="0.25">
      <c r="A17" s="72" t="s">
        <v>17</v>
      </c>
      <c r="B17" s="72"/>
      <c r="C17" s="72"/>
      <c r="D17" s="72"/>
      <c r="E17" s="72"/>
    </row>
    <row r="18" spans="1:8" ht="60.75" customHeight="1" x14ac:dyDescent="0.25">
      <c r="A18" s="72" t="s">
        <v>31</v>
      </c>
      <c r="B18" s="72"/>
      <c r="C18" s="72"/>
      <c r="D18" s="72"/>
      <c r="E18" s="72"/>
    </row>
    <row r="19" spans="1:8" ht="30.75" customHeight="1" x14ac:dyDescent="0.25">
      <c r="A19" s="70" t="s">
        <v>25</v>
      </c>
      <c r="B19" s="70"/>
      <c r="C19" s="70"/>
      <c r="D19" s="70"/>
      <c r="E19" s="70"/>
    </row>
    <row r="20" spans="1:8" x14ac:dyDescent="0.25">
      <c r="A20" s="70"/>
      <c r="B20" s="70"/>
      <c r="C20" s="70"/>
      <c r="D20" s="70"/>
      <c r="E20" s="70"/>
      <c r="F20" s="2">
        <v>318.2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40</v>
      </c>
      <c r="B22" s="9" t="s">
        <v>37</v>
      </c>
      <c r="C22" s="3" t="s">
        <v>4</v>
      </c>
      <c r="D22" s="3">
        <v>9.67</v>
      </c>
      <c r="E22" s="8">
        <f>D22*F20*G20</f>
        <v>9230.982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4.68</v>
      </c>
      <c r="E23" s="8">
        <f>D23*F20*G20</f>
        <v>4467.5280000000002</v>
      </c>
    </row>
    <row r="24" spans="1:8" x14ac:dyDescent="0.25">
      <c r="A24" s="24" t="s">
        <v>26</v>
      </c>
      <c r="B24" s="9" t="s">
        <v>78</v>
      </c>
      <c r="C24" s="25" t="s">
        <v>39</v>
      </c>
      <c r="D24" s="25"/>
      <c r="E24" s="26">
        <v>0</v>
      </c>
    </row>
    <row r="25" spans="1:8" ht="30" x14ac:dyDescent="0.25">
      <c r="A25" s="24" t="s">
        <v>79</v>
      </c>
      <c r="B25" s="9" t="s">
        <v>80</v>
      </c>
      <c r="C25" s="25" t="s">
        <v>39</v>
      </c>
      <c r="D25" s="25"/>
      <c r="E25" s="26">
        <v>16826.61</v>
      </c>
    </row>
    <row r="26" spans="1:8" x14ac:dyDescent="0.25">
      <c r="A26" s="68" t="s">
        <v>81</v>
      </c>
      <c r="B26" s="9" t="s">
        <v>80</v>
      </c>
      <c r="C26" s="25" t="s">
        <v>63</v>
      </c>
      <c r="D26" s="3">
        <v>6</v>
      </c>
      <c r="E26" s="8">
        <f>D26*286.24</f>
        <v>1717.44</v>
      </c>
    </row>
    <row r="27" spans="1:8" x14ac:dyDescent="0.25">
      <c r="A27" s="68"/>
      <c r="B27" s="9"/>
      <c r="C27" s="25"/>
      <c r="D27" s="3"/>
      <c r="E27" s="8"/>
    </row>
    <row r="28" spans="1:8" s="14" customFormat="1" ht="14.25" x14ac:dyDescent="0.2">
      <c r="A28" s="10" t="s">
        <v>27</v>
      </c>
      <c r="B28" s="11"/>
      <c r="C28" s="12"/>
      <c r="D28" s="12"/>
      <c r="E28" s="13">
        <f>SUM(E22:E27)</f>
        <v>32242.560000000001</v>
      </c>
    </row>
    <row r="30" spans="1:8" ht="31.5" customHeight="1" x14ac:dyDescent="0.25">
      <c r="A30" s="71" t="s">
        <v>82</v>
      </c>
      <c r="B30" s="71"/>
      <c r="C30" s="71"/>
      <c r="D30" s="71"/>
      <c r="E30" s="71"/>
    </row>
    <row r="31" spans="1:8" ht="30" customHeight="1" x14ac:dyDescent="0.25">
      <c r="A31" s="72" t="s">
        <v>21</v>
      </c>
      <c r="B31" s="72"/>
      <c r="C31" s="72"/>
      <c r="D31" s="72"/>
      <c r="E31" s="72"/>
    </row>
    <row r="32" spans="1:8" x14ac:dyDescent="0.25">
      <c r="A32" s="72" t="s">
        <v>20</v>
      </c>
      <c r="B32" s="72"/>
      <c r="C32" s="72"/>
      <c r="D32" s="72"/>
      <c r="E32" s="72"/>
      <c r="F32" s="14"/>
      <c r="G32" s="14"/>
      <c r="H32" s="15"/>
    </row>
    <row r="33" spans="1:5" ht="31.5" customHeight="1" x14ac:dyDescent="0.25">
      <c r="A33" s="72" t="s">
        <v>28</v>
      </c>
      <c r="B33" s="72"/>
      <c r="C33" s="72"/>
      <c r="D33" s="72"/>
      <c r="E33" s="72"/>
    </row>
    <row r="34" spans="1:5" x14ac:dyDescent="0.25">
      <c r="A34" s="72" t="s">
        <v>18</v>
      </c>
      <c r="B34" s="72"/>
      <c r="C34" s="72"/>
      <c r="D34" s="72"/>
      <c r="E34" s="72"/>
    </row>
    <row r="35" spans="1:5" x14ac:dyDescent="0.25">
      <c r="A35" s="58"/>
      <c r="B35" s="58"/>
      <c r="C35" s="58"/>
      <c r="D35" s="58"/>
      <c r="E35" s="58"/>
    </row>
    <row r="36" spans="1:5" x14ac:dyDescent="0.25">
      <c r="A36" s="73" t="s">
        <v>5</v>
      </c>
      <c r="B36" s="73"/>
      <c r="C36" s="73"/>
      <c r="D36" s="73"/>
      <c r="E36" s="73"/>
    </row>
    <row r="37" spans="1:5" x14ac:dyDescent="0.25">
      <c r="A37" s="72" t="s">
        <v>18</v>
      </c>
      <c r="B37" s="72"/>
      <c r="C37" s="72"/>
      <c r="D37" s="72"/>
      <c r="E37" s="72"/>
    </row>
    <row r="38" spans="1:5" x14ac:dyDescent="0.25">
      <c r="A38" s="74" t="s">
        <v>46</v>
      </c>
      <c r="B38" s="74"/>
      <c r="C38" s="74"/>
      <c r="D38" s="74"/>
      <c r="E38" s="5"/>
    </row>
    <row r="39" spans="1:5" x14ac:dyDescent="0.25">
      <c r="B39" s="69" t="s">
        <v>19</v>
      </c>
      <c r="C39" s="69"/>
      <c r="D39" s="69"/>
      <c r="E39" s="6" t="s">
        <v>6</v>
      </c>
    </row>
    <row r="40" spans="1:5" x14ac:dyDescent="0.25">
      <c r="A40" s="60"/>
      <c r="B40" s="60"/>
      <c r="C40" s="60"/>
      <c r="D40" s="60"/>
      <c r="E40" s="60"/>
    </row>
    <row r="41" spans="1:5" x14ac:dyDescent="0.25">
      <c r="A41" s="75" t="s">
        <v>42</v>
      </c>
      <c r="B41" s="75"/>
      <c r="C41" s="75"/>
      <c r="D41" s="75"/>
      <c r="E41" s="5"/>
    </row>
    <row r="42" spans="1:5" x14ac:dyDescent="0.25">
      <c r="B42" s="69" t="s">
        <v>19</v>
      </c>
      <c r="C42" s="69"/>
      <c r="D42" s="69"/>
      <c r="E42" s="6" t="s">
        <v>6</v>
      </c>
    </row>
    <row r="44" spans="1:5" x14ac:dyDescent="0.25">
      <c r="A44" s="19" t="s">
        <v>32</v>
      </c>
    </row>
    <row r="45" spans="1:5" x14ac:dyDescent="0.25">
      <c r="A45" s="14" t="s">
        <v>29</v>
      </c>
    </row>
    <row r="46" spans="1:5" x14ac:dyDescent="0.25">
      <c r="A46" s="2" t="s">
        <v>36</v>
      </c>
      <c r="B46" s="16">
        <f>'2кв'!B48</f>
        <v>-2187.7519999999986</v>
      </c>
    </row>
    <row r="47" spans="1:5" x14ac:dyDescent="0.25">
      <c r="A47" s="20" t="s">
        <v>83</v>
      </c>
      <c r="B47" s="17"/>
    </row>
    <row r="48" spans="1:5" x14ac:dyDescent="0.25">
      <c r="A48" s="2" t="s">
        <v>33</v>
      </c>
      <c r="B48" s="17">
        <v>22036.94</v>
      </c>
    </row>
    <row r="49" spans="1:2" ht="30" x14ac:dyDescent="0.25">
      <c r="A49" s="59" t="s">
        <v>34</v>
      </c>
      <c r="B49" s="17">
        <f>E28</f>
        <v>32242.560000000001</v>
      </c>
    </row>
    <row r="50" spans="1:2" x14ac:dyDescent="0.25">
      <c r="A50" s="18" t="s">
        <v>35</v>
      </c>
      <c r="B50" s="21">
        <f>B46+B48-B49</f>
        <v>-12393.371999999999</v>
      </c>
    </row>
  </sheetData>
  <mergeCells count="29">
    <mergeCell ref="A37:E37"/>
    <mergeCell ref="A38:D38"/>
    <mergeCell ref="B39:D39"/>
    <mergeCell ref="A41:D41"/>
    <mergeCell ref="B42:D42"/>
    <mergeCell ref="A36:E36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34" zoomScaleSheetLayoutView="100" workbookViewId="0">
      <selection activeCell="B47" sqref="B47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4.7109375" style="2" customWidth="1"/>
    <col min="5" max="5" width="15.42578125" style="2" customWidth="1"/>
    <col min="6" max="7" width="9.140625" style="2"/>
    <col min="8" max="8" width="17.140625" style="2" customWidth="1"/>
    <col min="9" max="16384" width="9.140625" style="2"/>
  </cols>
  <sheetData>
    <row r="1" spans="1:5" ht="15.75" x14ac:dyDescent="0.25">
      <c r="A1" s="80" t="s">
        <v>11</v>
      </c>
      <c r="B1" s="80"/>
      <c r="C1" s="80"/>
      <c r="D1" s="80"/>
      <c r="E1" s="80"/>
    </row>
    <row r="2" spans="1:5" ht="30" customHeight="1" x14ac:dyDescent="0.25">
      <c r="A2" s="81" t="s">
        <v>12</v>
      </c>
      <c r="B2" s="82"/>
      <c r="C2" s="82"/>
      <c r="D2" s="82"/>
      <c r="E2" s="82"/>
    </row>
    <row r="3" spans="1:5" x14ac:dyDescent="0.25">
      <c r="A3" s="83" t="s">
        <v>84</v>
      </c>
      <c r="B3" s="83"/>
      <c r="C3" s="83"/>
      <c r="D3" s="83"/>
      <c r="E3" s="83"/>
    </row>
    <row r="4" spans="1:5" s="1" customFormat="1" ht="15.6" customHeight="1" x14ac:dyDescent="0.25">
      <c r="A4" s="22" t="s">
        <v>13</v>
      </c>
      <c r="B4" s="4"/>
      <c r="C4" s="4"/>
      <c r="D4" s="48"/>
      <c r="E4" s="32" t="s">
        <v>85</v>
      </c>
    </row>
    <row r="5" spans="1:5" x14ac:dyDescent="0.25">
      <c r="A5" s="65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4" t="s">
        <v>24</v>
      </c>
      <c r="B7" s="84"/>
      <c r="C7" s="84"/>
      <c r="D7" s="84"/>
      <c r="E7" s="84"/>
    </row>
    <row r="8" spans="1:5" x14ac:dyDescent="0.25">
      <c r="A8" s="76" t="s">
        <v>1</v>
      </c>
      <c r="B8" s="76"/>
      <c r="C8" s="76"/>
      <c r="D8" s="76"/>
      <c r="E8" s="76"/>
    </row>
    <row r="9" spans="1:5" x14ac:dyDescent="0.25">
      <c r="A9" s="72" t="s">
        <v>43</v>
      </c>
      <c r="B9" s="72"/>
      <c r="C9" s="72"/>
      <c r="D9" s="72"/>
      <c r="E9" s="72"/>
    </row>
    <row r="10" spans="1:5" ht="28.5" customHeight="1" x14ac:dyDescent="0.25">
      <c r="A10" s="77" t="s">
        <v>14</v>
      </c>
      <c r="B10" s="78"/>
      <c r="C10" s="78"/>
      <c r="D10" s="78"/>
      <c r="E10" s="78"/>
    </row>
    <row r="11" spans="1:5" ht="30.75" customHeight="1" x14ac:dyDescent="0.25">
      <c r="A11" s="72" t="s">
        <v>41</v>
      </c>
      <c r="B11" s="72"/>
      <c r="C11" s="72"/>
      <c r="D11" s="72"/>
      <c r="E11" s="72"/>
    </row>
    <row r="12" spans="1:5" x14ac:dyDescent="0.25">
      <c r="A12" s="76" t="s">
        <v>15</v>
      </c>
      <c r="B12" s="79"/>
      <c r="C12" s="79"/>
      <c r="D12" s="79"/>
      <c r="E12" s="79"/>
    </row>
    <row r="13" spans="1:5" x14ac:dyDescent="0.25">
      <c r="A13" s="72" t="s">
        <v>22</v>
      </c>
      <c r="B13" s="72"/>
      <c r="C13" s="72"/>
      <c r="D13" s="72"/>
      <c r="E13" s="72"/>
    </row>
    <row r="14" spans="1:5" x14ac:dyDescent="0.25">
      <c r="A14" s="76" t="s">
        <v>2</v>
      </c>
      <c r="B14" s="79"/>
      <c r="C14" s="79"/>
      <c r="D14" s="79"/>
      <c r="E14" s="79"/>
    </row>
    <row r="15" spans="1:5" x14ac:dyDescent="0.25">
      <c r="A15" s="72" t="s">
        <v>45</v>
      </c>
      <c r="B15" s="72"/>
      <c r="C15" s="72"/>
      <c r="D15" s="72"/>
      <c r="E15" s="72"/>
    </row>
    <row r="16" spans="1:5" x14ac:dyDescent="0.25">
      <c r="A16" s="76" t="s">
        <v>16</v>
      </c>
      <c r="B16" s="79"/>
      <c r="C16" s="79"/>
      <c r="D16" s="79"/>
      <c r="E16" s="79"/>
    </row>
    <row r="17" spans="1:8" ht="30.75" customHeight="1" x14ac:dyDescent="0.25">
      <c r="A17" s="72" t="s">
        <v>17</v>
      </c>
      <c r="B17" s="72"/>
      <c r="C17" s="72"/>
      <c r="D17" s="72"/>
      <c r="E17" s="72"/>
    </row>
    <row r="18" spans="1:8" ht="60.75" customHeight="1" x14ac:dyDescent="0.25">
      <c r="A18" s="72" t="s">
        <v>31</v>
      </c>
      <c r="B18" s="72"/>
      <c r="C18" s="72"/>
      <c r="D18" s="72"/>
      <c r="E18" s="72"/>
    </row>
    <row r="19" spans="1:8" ht="30.75" customHeight="1" x14ac:dyDescent="0.25">
      <c r="A19" s="70" t="s">
        <v>25</v>
      </c>
      <c r="B19" s="70"/>
      <c r="C19" s="70"/>
      <c r="D19" s="70"/>
      <c r="E19" s="70"/>
    </row>
    <row r="20" spans="1:8" x14ac:dyDescent="0.25">
      <c r="A20" s="70"/>
      <c r="B20" s="70"/>
      <c r="C20" s="70"/>
      <c r="D20" s="70"/>
      <c r="E20" s="70"/>
      <c r="F20" s="2">
        <v>318.2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40</v>
      </c>
      <c r="B22" s="9" t="s">
        <v>37</v>
      </c>
      <c r="C22" s="3" t="s">
        <v>4</v>
      </c>
      <c r="D22" s="3">
        <v>9.67</v>
      </c>
      <c r="E22" s="8">
        <f>D22*F20*G20</f>
        <v>9230.982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4.68</v>
      </c>
      <c r="E23" s="8">
        <f>D23*F20*G20</f>
        <v>4467.5280000000002</v>
      </c>
    </row>
    <row r="24" spans="1:8" x14ac:dyDescent="0.25">
      <c r="A24" s="24" t="s">
        <v>26</v>
      </c>
      <c r="B24" s="9" t="s">
        <v>86</v>
      </c>
      <c r="C24" s="25" t="s">
        <v>39</v>
      </c>
      <c r="D24" s="25"/>
      <c r="E24" s="26">
        <v>88</v>
      </c>
    </row>
    <row r="25" spans="1:8" x14ac:dyDescent="0.25">
      <c r="A25" s="68"/>
      <c r="B25" s="9"/>
      <c r="C25" s="25"/>
      <c r="D25" s="3"/>
      <c r="E25" s="8"/>
    </row>
    <row r="26" spans="1:8" s="14" customFormat="1" ht="14.25" x14ac:dyDescent="0.2">
      <c r="A26" s="10" t="s">
        <v>27</v>
      </c>
      <c r="B26" s="11"/>
      <c r="C26" s="12"/>
      <c r="D26" s="12"/>
      <c r="E26" s="13">
        <f>SUM(E22:E25)</f>
        <v>13786.51</v>
      </c>
    </row>
    <row r="28" spans="1:8" ht="31.5" customHeight="1" x14ac:dyDescent="0.25">
      <c r="A28" s="71" t="s">
        <v>87</v>
      </c>
      <c r="B28" s="71"/>
      <c r="C28" s="71"/>
      <c r="D28" s="71"/>
      <c r="E28" s="71"/>
    </row>
    <row r="29" spans="1:8" ht="30" customHeight="1" x14ac:dyDescent="0.25">
      <c r="A29" s="72" t="s">
        <v>21</v>
      </c>
      <c r="B29" s="72"/>
      <c r="C29" s="72"/>
      <c r="D29" s="72"/>
      <c r="E29" s="72"/>
    </row>
    <row r="30" spans="1:8" x14ac:dyDescent="0.25">
      <c r="A30" s="72" t="s">
        <v>20</v>
      </c>
      <c r="B30" s="72"/>
      <c r="C30" s="72"/>
      <c r="D30" s="72"/>
      <c r="E30" s="72"/>
      <c r="F30" s="14"/>
      <c r="G30" s="14"/>
      <c r="H30" s="15"/>
    </row>
    <row r="31" spans="1:8" ht="31.5" customHeight="1" x14ac:dyDescent="0.25">
      <c r="A31" s="72" t="s">
        <v>28</v>
      </c>
      <c r="B31" s="72"/>
      <c r="C31" s="72"/>
      <c r="D31" s="72"/>
      <c r="E31" s="72"/>
    </row>
    <row r="32" spans="1:8" x14ac:dyDescent="0.25">
      <c r="A32" s="72" t="s">
        <v>18</v>
      </c>
      <c r="B32" s="72"/>
      <c r="C32" s="72"/>
      <c r="D32" s="72"/>
      <c r="E32" s="72"/>
    </row>
    <row r="33" spans="1:5" x14ac:dyDescent="0.25">
      <c r="A33" s="62"/>
      <c r="B33" s="62"/>
      <c r="C33" s="62"/>
      <c r="D33" s="62"/>
      <c r="E33" s="62"/>
    </row>
    <row r="34" spans="1:5" x14ac:dyDescent="0.25">
      <c r="A34" s="73" t="s">
        <v>5</v>
      </c>
      <c r="B34" s="73"/>
      <c r="C34" s="73"/>
      <c r="D34" s="73"/>
      <c r="E34" s="73"/>
    </row>
    <row r="35" spans="1:5" x14ac:dyDescent="0.25">
      <c r="A35" s="72" t="s">
        <v>18</v>
      </c>
      <c r="B35" s="72"/>
      <c r="C35" s="72"/>
      <c r="D35" s="72"/>
      <c r="E35" s="72"/>
    </row>
    <row r="36" spans="1:5" x14ac:dyDescent="0.25">
      <c r="A36" s="74" t="s">
        <v>46</v>
      </c>
      <c r="B36" s="74"/>
      <c r="C36" s="74"/>
      <c r="D36" s="74"/>
      <c r="E36" s="5"/>
    </row>
    <row r="37" spans="1:5" x14ac:dyDescent="0.25">
      <c r="B37" s="69" t="s">
        <v>19</v>
      </c>
      <c r="C37" s="69"/>
      <c r="D37" s="69"/>
      <c r="E37" s="6" t="s">
        <v>6</v>
      </c>
    </row>
    <row r="38" spans="1:5" x14ac:dyDescent="0.25">
      <c r="A38" s="64"/>
      <c r="B38" s="64"/>
      <c r="C38" s="64"/>
      <c r="D38" s="64"/>
      <c r="E38" s="64"/>
    </row>
    <row r="39" spans="1:5" x14ac:dyDescent="0.25">
      <c r="A39" s="75" t="s">
        <v>42</v>
      </c>
      <c r="B39" s="75"/>
      <c r="C39" s="75"/>
      <c r="D39" s="75"/>
      <c r="E39" s="5"/>
    </row>
    <row r="40" spans="1:5" x14ac:dyDescent="0.25">
      <c r="B40" s="69" t="s">
        <v>19</v>
      </c>
      <c r="C40" s="69"/>
      <c r="D40" s="69"/>
      <c r="E40" s="6" t="s">
        <v>6</v>
      </c>
    </row>
    <row r="42" spans="1:5" x14ac:dyDescent="0.25">
      <c r="A42" s="19" t="s">
        <v>32</v>
      </c>
    </row>
    <row r="43" spans="1:5" x14ac:dyDescent="0.25">
      <c r="A43" s="14" t="s">
        <v>29</v>
      </c>
    </row>
    <row r="44" spans="1:5" x14ac:dyDescent="0.25">
      <c r="A44" s="2" t="s">
        <v>36</v>
      </c>
      <c r="B44" s="16">
        <f>'3кв'!B50</f>
        <v>-12393.371999999999</v>
      </c>
    </row>
    <row r="45" spans="1:5" x14ac:dyDescent="0.25">
      <c r="A45" s="2" t="s">
        <v>89</v>
      </c>
      <c r="B45" s="17"/>
    </row>
    <row r="46" spans="1:5" x14ac:dyDescent="0.25">
      <c r="A46" s="2" t="s">
        <v>88</v>
      </c>
      <c r="B46" s="17">
        <v>23482.98</v>
      </c>
    </row>
    <row r="47" spans="1:5" ht="30" x14ac:dyDescent="0.25">
      <c r="A47" s="63" t="s">
        <v>34</v>
      </c>
      <c r="B47" s="17">
        <f>E26</f>
        <v>13786.51</v>
      </c>
    </row>
    <row r="48" spans="1:5" x14ac:dyDescent="0.25">
      <c r="A48" s="18" t="s">
        <v>35</v>
      </c>
      <c r="B48" s="21">
        <f>B44+B46-B47</f>
        <v>-2696.902</v>
      </c>
    </row>
  </sheetData>
  <mergeCells count="29">
    <mergeCell ref="A35:E35"/>
    <mergeCell ref="A36:D36"/>
    <mergeCell ref="B37:D37"/>
    <mergeCell ref="A39:D39"/>
    <mergeCell ref="B40:D40"/>
    <mergeCell ref="A28:E28"/>
    <mergeCell ref="A29:E29"/>
    <mergeCell ref="A30:E30"/>
    <mergeCell ref="A31:E31"/>
    <mergeCell ref="A32:E32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22" zoomScaleSheetLayoutView="100" workbookViewId="0">
      <selection activeCell="C16" sqref="C16"/>
    </sheetView>
  </sheetViews>
  <sheetFormatPr defaultRowHeight="15.75" x14ac:dyDescent="0.25"/>
  <cols>
    <col min="1" max="1" width="10.5703125" style="89" customWidth="1"/>
    <col min="2" max="2" width="62.42578125" style="89" customWidth="1"/>
    <col min="3" max="3" width="15.28515625" style="89" customWidth="1"/>
    <col min="4" max="4" width="11.85546875" style="89" customWidth="1"/>
    <col min="5" max="5" width="14.7109375" style="89" customWidth="1"/>
    <col min="6" max="6" width="12.42578125" style="89" customWidth="1"/>
    <col min="7" max="7" width="12" style="89" customWidth="1"/>
    <col min="8" max="8" width="13.5703125" style="89" customWidth="1"/>
    <col min="9" max="16384" width="9.140625" style="89"/>
  </cols>
  <sheetData>
    <row r="1" spans="1:5" x14ac:dyDescent="0.25">
      <c r="A1" s="86" t="s">
        <v>47</v>
      </c>
      <c r="B1" s="86"/>
      <c r="C1" s="86"/>
      <c r="D1" s="33"/>
    </row>
    <row r="2" spans="1:5" x14ac:dyDescent="0.25">
      <c r="A2" s="87" t="s">
        <v>48</v>
      </c>
      <c r="B2" s="87"/>
      <c r="C2" s="87"/>
      <c r="D2" s="34"/>
    </row>
    <row r="3" spans="1:5" x14ac:dyDescent="0.25">
      <c r="A3" s="87" t="s">
        <v>90</v>
      </c>
      <c r="B3" s="87"/>
      <c r="C3" s="87"/>
      <c r="D3" s="34"/>
    </row>
    <row r="4" spans="1:5" x14ac:dyDescent="0.25">
      <c r="A4" s="86" t="s">
        <v>62</v>
      </c>
      <c r="B4" s="86"/>
      <c r="C4" s="86"/>
      <c r="D4" s="33"/>
    </row>
    <row r="5" spans="1:5" x14ac:dyDescent="0.25">
      <c r="A5" s="88"/>
      <c r="B5" s="88"/>
      <c r="C5" s="88"/>
      <c r="D5" s="1"/>
    </row>
    <row r="6" spans="1:5" x14ac:dyDescent="0.25">
      <c r="A6" s="34"/>
      <c r="B6" s="35" t="s">
        <v>49</v>
      </c>
      <c r="C6" s="90">
        <f>'1кв'!B46</f>
        <v>-19562.82</v>
      </c>
      <c r="D6" s="36"/>
    </row>
    <row r="7" spans="1:5" x14ac:dyDescent="0.25">
      <c r="A7" s="37" t="s">
        <v>50</v>
      </c>
      <c r="B7" s="35" t="s">
        <v>91</v>
      </c>
      <c r="C7" s="90"/>
      <c r="D7" s="36"/>
    </row>
    <row r="8" spans="1:5" x14ac:dyDescent="0.25">
      <c r="B8" s="38" t="s">
        <v>51</v>
      </c>
      <c r="C8" s="91">
        <f>'1кв'!B48+'2кв'!B46+'3кв'!B48+'4кв'!B46</f>
        <v>90083.319999999992</v>
      </c>
      <c r="D8" s="92"/>
    </row>
    <row r="9" spans="1:5" x14ac:dyDescent="0.25">
      <c r="A9" s="67"/>
      <c r="B9" s="38" t="s">
        <v>52</v>
      </c>
      <c r="C9" s="93">
        <f>SUM(C8:C8)</f>
        <v>90083.319999999992</v>
      </c>
      <c r="D9" s="36"/>
    </row>
    <row r="10" spans="1:5" x14ac:dyDescent="0.25">
      <c r="A10" s="1"/>
      <c r="B10" s="85"/>
      <c r="C10" s="85"/>
      <c r="D10" s="39"/>
    </row>
    <row r="11" spans="1:5" x14ac:dyDescent="0.25">
      <c r="A11" s="40" t="s">
        <v>53</v>
      </c>
      <c r="B11" s="23" t="s">
        <v>40</v>
      </c>
      <c r="C11" s="97">
        <f>'1кв'!E22+'2кв'!E22+'3кв'!E22+'4кв'!E22</f>
        <v>35644.763999999996</v>
      </c>
      <c r="D11" s="39"/>
    </row>
    <row r="12" spans="1:5" x14ac:dyDescent="0.25">
      <c r="A12" s="40"/>
      <c r="B12" s="94" t="s">
        <v>38</v>
      </c>
      <c r="C12" s="97">
        <f>'1кв'!E23+'2кв'!E23+'3кв'!E23+'4кв'!E23</f>
        <v>17259.168000000001</v>
      </c>
      <c r="D12" s="39"/>
    </row>
    <row r="13" spans="1:5" x14ac:dyDescent="0.25">
      <c r="A13" s="1"/>
      <c r="B13" s="94" t="s">
        <v>26</v>
      </c>
      <c r="C13" s="97">
        <f>'1кв'!E24+'2кв'!E24+'3кв'!E24+'4кв'!E24</f>
        <v>288</v>
      </c>
      <c r="D13" s="39"/>
      <c r="E13" s="95"/>
    </row>
    <row r="14" spans="1:5" x14ac:dyDescent="0.25">
      <c r="A14" s="40"/>
      <c r="B14" s="41" t="s">
        <v>65</v>
      </c>
      <c r="C14" s="97">
        <f>'1кв'!E26+'3кв'!E26</f>
        <v>3277.86</v>
      </c>
      <c r="D14" s="39"/>
    </row>
    <row r="15" spans="1:5" x14ac:dyDescent="0.25">
      <c r="A15" s="40"/>
      <c r="B15" s="42" t="s">
        <v>54</v>
      </c>
      <c r="C15" s="97">
        <f>SUM(C17:C19)</f>
        <v>16747.61</v>
      </c>
      <c r="D15" s="39"/>
    </row>
    <row r="16" spans="1:5" x14ac:dyDescent="0.25">
      <c r="A16" s="40"/>
      <c r="B16" s="42" t="s">
        <v>55</v>
      </c>
      <c r="C16" s="98"/>
      <c r="D16" s="39"/>
    </row>
    <row r="17" spans="1:5" ht="31.5" x14ac:dyDescent="0.25">
      <c r="A17" s="40"/>
      <c r="B17" s="96" t="s">
        <v>97</v>
      </c>
      <c r="C17" s="97">
        <f>'1кв'!E25</f>
        <v>-79</v>
      </c>
      <c r="D17" s="39"/>
    </row>
    <row r="18" spans="1:5" x14ac:dyDescent="0.25">
      <c r="A18" s="40"/>
      <c r="B18" s="96" t="s">
        <v>98</v>
      </c>
      <c r="C18" s="97">
        <f>'3кв'!E25</f>
        <v>16826.61</v>
      </c>
      <c r="D18" s="39"/>
    </row>
    <row r="19" spans="1:5" x14ac:dyDescent="0.25">
      <c r="A19" s="40"/>
      <c r="B19" s="96"/>
      <c r="C19" s="91"/>
      <c r="D19" s="39"/>
    </row>
    <row r="20" spans="1:5" x14ac:dyDescent="0.25">
      <c r="A20" s="1"/>
      <c r="B20" s="66" t="s">
        <v>56</v>
      </c>
      <c r="C20" s="93">
        <f>SUM(C11:C15)</f>
        <v>73217.402000000002</v>
      </c>
      <c r="D20" s="39"/>
      <c r="E20" s="95"/>
    </row>
    <row r="21" spans="1:5" x14ac:dyDescent="0.25">
      <c r="A21" s="1"/>
      <c r="B21" s="43" t="s">
        <v>93</v>
      </c>
      <c r="C21" s="93">
        <f>C6+C9-C20</f>
        <v>-2696.9020000000019</v>
      </c>
      <c r="D21" s="39"/>
    </row>
    <row r="22" spans="1:5" x14ac:dyDescent="0.25">
      <c r="A22" s="1"/>
      <c r="B22" s="37"/>
      <c r="C22" s="37"/>
      <c r="D22" s="39"/>
    </row>
    <row r="23" spans="1:5" x14ac:dyDescent="0.25">
      <c r="A23" s="1"/>
      <c r="B23" s="44" t="s">
        <v>57</v>
      </c>
      <c r="C23" s="44"/>
      <c r="D23" s="39"/>
    </row>
    <row r="24" spans="1:5" x14ac:dyDescent="0.25">
      <c r="A24" s="1"/>
      <c r="B24" s="44" t="s">
        <v>58</v>
      </c>
      <c r="C24" s="45">
        <v>7286.78</v>
      </c>
      <c r="D24" s="39"/>
    </row>
    <row r="25" spans="1:5" x14ac:dyDescent="0.25">
      <c r="A25" s="1"/>
      <c r="B25" s="46" t="s">
        <v>92</v>
      </c>
      <c r="C25" s="47">
        <v>7890.61</v>
      </c>
      <c r="D25" s="39"/>
    </row>
    <row r="26" spans="1:5" x14ac:dyDescent="0.25">
      <c r="A26" s="1"/>
      <c r="B26" s="44" t="s">
        <v>59</v>
      </c>
      <c r="C26" s="45">
        <f>C25-C24</f>
        <v>603.82999999999993</v>
      </c>
      <c r="D26" s="39"/>
    </row>
    <row r="27" spans="1:5" x14ac:dyDescent="0.25">
      <c r="A27" s="1"/>
      <c r="B27" s="37"/>
      <c r="C27" s="44"/>
      <c r="D27" s="39"/>
    </row>
    <row r="28" spans="1:5" x14ac:dyDescent="0.25">
      <c r="A28" s="1"/>
      <c r="B28" s="37"/>
      <c r="C28" s="37"/>
      <c r="D28" s="39"/>
    </row>
    <row r="29" spans="1:5" x14ac:dyDescent="0.25">
      <c r="A29" s="1"/>
      <c r="B29" s="37"/>
      <c r="C29" s="37"/>
      <c r="D29" s="39"/>
    </row>
    <row r="30" spans="1:5" x14ac:dyDescent="0.25">
      <c r="A30" s="1"/>
      <c r="B30" s="37"/>
      <c r="C30" s="37"/>
      <c r="D30" s="39"/>
    </row>
    <row r="31" spans="1:5" x14ac:dyDescent="0.25">
      <c r="A31" s="1" t="s">
        <v>60</v>
      </c>
      <c r="B31" s="37" t="s">
        <v>94</v>
      </c>
      <c r="C31" s="37"/>
      <c r="D31" s="39"/>
    </row>
    <row r="32" spans="1:5" x14ac:dyDescent="0.25">
      <c r="A32" s="1"/>
      <c r="B32" s="37" t="s">
        <v>95</v>
      </c>
      <c r="C32" s="37"/>
      <c r="D32" s="39"/>
    </row>
    <row r="33" spans="1:4" x14ac:dyDescent="0.25">
      <c r="A33" s="1"/>
      <c r="B33" s="37" t="s">
        <v>96</v>
      </c>
      <c r="C33" s="37"/>
      <c r="D33" s="39"/>
    </row>
    <row r="34" spans="1:4" x14ac:dyDescent="0.25">
      <c r="A34" s="1"/>
      <c r="B34" s="37"/>
      <c r="C34" s="37"/>
      <c r="D34" s="39"/>
    </row>
    <row r="35" spans="1:4" x14ac:dyDescent="0.25">
      <c r="A35" s="1"/>
      <c r="B35" s="37"/>
      <c r="C35" s="37"/>
      <c r="D35" s="39"/>
    </row>
    <row r="36" spans="1:4" x14ac:dyDescent="0.25">
      <c r="A36" s="1"/>
      <c r="B36" s="37" t="s">
        <v>61</v>
      </c>
      <c r="C36" s="37"/>
      <c r="D36" s="39"/>
    </row>
    <row r="37" spans="1:4" x14ac:dyDescent="0.25">
      <c r="A37" s="1"/>
      <c r="B37" s="37"/>
      <c r="C37" s="37"/>
      <c r="D37" s="39"/>
    </row>
    <row r="38" spans="1:4" x14ac:dyDescent="0.25">
      <c r="A38" s="1"/>
      <c r="B38" s="37"/>
      <c r="C38" s="37"/>
      <c r="D38" s="39"/>
    </row>
    <row r="39" spans="1:4" x14ac:dyDescent="0.25">
      <c r="A39" s="1"/>
      <c r="B39" s="37"/>
      <c r="C39" s="37"/>
      <c r="D39" s="39"/>
    </row>
    <row r="40" spans="1:4" x14ac:dyDescent="0.25">
      <c r="A40" s="1"/>
      <c r="B40" s="37"/>
      <c r="C40" s="37"/>
      <c r="D40" s="39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2025-02-20T07:23:58Z</dcterms:modified>
</cp:coreProperties>
</file>